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rimentos01\Downloads\"/>
    </mc:Choice>
  </mc:AlternateContent>
  <xr:revisionPtr revIDLastSave="0" documentId="13_ncr:1_{15632609-3E0B-4CC8-BAA7-FF03EFA0B257}" xr6:coauthVersionLast="47" xr6:coauthVersionMax="47" xr10:uidLastSave="{00000000-0000-0000-0000-000000000000}"/>
  <bookViews>
    <workbookView xWindow="-108" yWindow="-108" windowWidth="23256" windowHeight="12456" xr2:uid="{4371A217-C47C-4A3B-A728-F8187618342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8" i="2" l="1"/>
  <c r="L57" i="2"/>
  <c r="K57" i="2"/>
  <c r="L53" i="2"/>
  <c r="K53" i="2"/>
  <c r="L48" i="2"/>
  <c r="K50" i="2"/>
  <c r="K49" i="2"/>
  <c r="K48" i="2"/>
  <c r="L46" i="2"/>
  <c r="L45" i="2"/>
  <c r="L44" i="2"/>
  <c r="L43" i="2"/>
  <c r="L42" i="2"/>
  <c r="L22" i="2"/>
  <c r="L21" i="2"/>
  <c r="L20" i="2"/>
  <c r="L19" i="2"/>
  <c r="L41" i="2"/>
  <c r="L40" i="2"/>
  <c r="L39" i="2"/>
  <c r="L18" i="2"/>
  <c r="L38" i="2"/>
  <c r="L37" i="2"/>
  <c r="L17" i="2"/>
  <c r="L16" i="2"/>
  <c r="L15" i="2"/>
  <c r="L36" i="2"/>
  <c r="L35" i="2"/>
  <c r="L34" i="2"/>
  <c r="L14" i="2"/>
  <c r="L13" i="2"/>
  <c r="L33" i="2"/>
  <c r="L32" i="2"/>
  <c r="L31" i="2"/>
  <c r="L12" i="2"/>
  <c r="L11" i="2"/>
  <c r="L30" i="2"/>
  <c r="L10" i="2"/>
  <c r="L29" i="2"/>
  <c r="L28" i="2"/>
  <c r="L27" i="2"/>
  <c r="L26" i="2"/>
  <c r="L9" i="2"/>
  <c r="L8" i="2"/>
  <c r="L7" i="2"/>
  <c r="L25" i="2"/>
  <c r="L6" i="2"/>
  <c r="L24" i="2"/>
  <c r="L23" i="2"/>
  <c r="L5" i="2"/>
  <c r="L4" i="2"/>
  <c r="L3" i="2"/>
  <c r="L2" i="2"/>
  <c r="G6" i="1" l="1"/>
  <c r="G4" i="1"/>
  <c r="G5" i="1" s="1"/>
  <c r="D44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10" i="1"/>
  <c r="C6" i="1"/>
  <c r="C4" i="1"/>
  <c r="B4" i="1"/>
</calcChain>
</file>

<file path=xl/sharedStrings.xml><?xml version="1.0" encoding="utf-8"?>
<sst xmlns="http://schemas.openxmlformats.org/spreadsheetml/2006/main" count="112" uniqueCount="67">
  <si>
    <t>Referência</t>
  </si>
  <si>
    <t xml:space="preserve">Tempo total </t>
  </si>
  <si>
    <t>Antiga</t>
  </si>
  <si>
    <t>Nova</t>
  </si>
  <si>
    <t>Diferença</t>
  </si>
  <si>
    <t>Peças</t>
  </si>
  <si>
    <t>Redução por peça</t>
  </si>
  <si>
    <t>OBS</t>
  </si>
  <si>
    <t>Redução Total Teste</t>
  </si>
  <si>
    <t>Resumo</t>
  </si>
  <si>
    <t>Nesting</t>
  </si>
  <si>
    <t>CD01</t>
  </si>
  <si>
    <t>CD02</t>
  </si>
  <si>
    <t>CD06</t>
  </si>
  <si>
    <t>CD07</t>
  </si>
  <si>
    <t>CD08</t>
  </si>
  <si>
    <t>CD09</t>
  </si>
  <si>
    <t>CD12</t>
  </si>
  <si>
    <t>CD13</t>
  </si>
  <si>
    <t>CD14</t>
  </si>
  <si>
    <t>CD15</t>
  </si>
  <si>
    <t>CD16</t>
  </si>
  <si>
    <t>CD19</t>
  </si>
  <si>
    <t>CD20</t>
  </si>
  <si>
    <t>CD21</t>
  </si>
  <si>
    <t>Hora/Laser R$</t>
  </si>
  <si>
    <t>Total</t>
  </si>
  <si>
    <t>Descrição</t>
  </si>
  <si>
    <t>Tempo total Redução</t>
  </si>
  <si>
    <t>Total R$ Redução</t>
  </si>
  <si>
    <t>Redução Anual Prevista</t>
  </si>
  <si>
    <t>AGO</t>
  </si>
  <si>
    <t>DIA 01</t>
  </si>
  <si>
    <t>DIA 02</t>
  </si>
  <si>
    <t>DIA 06</t>
  </si>
  <si>
    <t>DIA 07</t>
  </si>
  <si>
    <t>DIA 08</t>
  </si>
  <si>
    <t>DIA 09</t>
  </si>
  <si>
    <t xml:space="preserve">SGSD </t>
  </si>
  <si>
    <t>DIA 12</t>
  </si>
  <si>
    <t>DIA 13</t>
  </si>
  <si>
    <t>DIA 14</t>
  </si>
  <si>
    <t>DIA 15</t>
  </si>
  <si>
    <t>DIA 16</t>
  </si>
  <si>
    <t>DIA 19</t>
  </si>
  <si>
    <t>DIA 20</t>
  </si>
  <si>
    <t>DIA 21</t>
  </si>
  <si>
    <t>DIA 22</t>
  </si>
  <si>
    <t>DIA 23</t>
  </si>
  <si>
    <t>DIA 24</t>
  </si>
  <si>
    <t>SET</t>
  </si>
  <si>
    <t>DIA 26</t>
  </si>
  <si>
    <t>DIA 27</t>
  </si>
  <si>
    <t>DIA 28</t>
  </si>
  <si>
    <t>DIA 29</t>
  </si>
  <si>
    <t>DIA 30</t>
  </si>
  <si>
    <t>Data</t>
  </si>
  <si>
    <t>Ano</t>
  </si>
  <si>
    <t>Qty</t>
  </si>
  <si>
    <t>Peso da chapa ( kg)</t>
  </si>
  <si>
    <t>Peso do retalho ( kg)</t>
  </si>
  <si>
    <t>Peso da sucata ( kg)</t>
  </si>
  <si>
    <t>Total Peso kg)</t>
  </si>
  <si>
    <t>Total retalho kg)</t>
  </si>
  <si>
    <t>Total sucata kg</t>
  </si>
  <si>
    <t>Tempo Corte</t>
  </si>
  <si>
    <t>Tempo médio por chapa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</si>
</sst>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h]:mm:ss.00"/>
    <numFmt numFmtId="166" formatCode="[h]:mm:ss;@"/>
    <numFmt numFmtId="167" formatCode="[$-F400]h:mm:ss\ AM/PM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1" fillId="4" borderId="0" xfId="3" applyAlignment="1">
      <alignment horizontal="right"/>
    </xf>
    <xf numFmtId="0" fontId="2" fillId="2" borderId="1" xfId="1"/>
    <xf numFmtId="164" fontId="2" fillId="2" borderId="1" xfId="1" applyNumberFormat="1"/>
    <xf numFmtId="0" fontId="0" fillId="4" borderId="0" xfId="3" applyFont="1" applyAlignment="1">
      <alignment horizontal="right"/>
    </xf>
    <xf numFmtId="0" fontId="1" fillId="4" borderId="0" xfId="3" applyAlignment="1">
      <alignment horizontal="center"/>
    </xf>
    <xf numFmtId="0" fontId="3" fillId="3" borderId="0" xfId="2" applyAlignment="1">
      <alignment horizontal="center"/>
    </xf>
    <xf numFmtId="0" fontId="3" fillId="3" borderId="0" xfId="2" applyBorder="1" applyAlignment="1">
      <alignment horizontal="center"/>
    </xf>
    <xf numFmtId="0" fontId="0" fillId="4" borderId="0" xfId="3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44" fontId="0" fillId="0" borderId="0" xfId="5" applyFont="1"/>
    <xf numFmtId="43" fontId="0" fillId="0" borderId="0" xfId="4" applyFont="1"/>
    <xf numFmtId="44" fontId="0" fillId="0" borderId="0" xfId="0" applyNumberFormat="1"/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0" fontId="6" fillId="0" borderId="0" xfId="0" applyFont="1"/>
    <xf numFmtId="0" fontId="5" fillId="0" borderId="0" xfId="0" applyFont="1"/>
    <xf numFmtId="166" fontId="5" fillId="0" borderId="0" xfId="0" applyNumberFormat="1" applyFont="1"/>
    <xf numFmtId="10" fontId="5" fillId="0" borderId="0" xfId="6" applyNumberFormat="1" applyFont="1"/>
    <xf numFmtId="43" fontId="5" fillId="0" borderId="0" xfId="4" applyFont="1"/>
    <xf numFmtId="43" fontId="5" fillId="0" borderId="0" xfId="0" applyNumberFormat="1" applyFont="1"/>
  </cellXfs>
  <cellStyles count="7">
    <cellStyle name="60% - Accent1" xfId="3" builtinId="32"/>
    <cellStyle name="Accent1" xfId="2" builtinId="29"/>
    <cellStyle name="Comma" xfId="4" builtinId="3"/>
    <cellStyle name="Currency" xfId="5" builtinId="4"/>
    <cellStyle name="Normal" xfId="0" builtinId="0"/>
    <cellStyle name="Output" xfId="1" builtinId="21"/>
    <cellStyle name="Percent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D5ED0-D0BA-4744-BD25-91DFE71AEA9D}">
  <dimension ref="A1:G44"/>
  <sheetViews>
    <sheetView showGridLines="0" tabSelected="1" workbookViewId="0">
      <selection activeCell="F15" sqref="F15"/>
    </sheetView>
  </sheetViews>
  <sheetFormatPr defaultRowHeight="14.4" x14ac:dyDescent="0.3"/>
  <cols>
    <col min="1" max="1" width="9.77734375" style="9" bestFit="1" customWidth="1"/>
    <col min="2" max="2" width="6" bestFit="1" customWidth="1"/>
    <col min="3" max="3" width="10.6640625" bestFit="1" customWidth="1"/>
    <col min="4" max="4" width="17.6640625" bestFit="1" customWidth="1"/>
    <col min="6" max="6" width="20" bestFit="1" customWidth="1"/>
    <col min="7" max="7" width="12.88671875" bestFit="1" customWidth="1"/>
  </cols>
  <sheetData>
    <row r="1" spans="1:7" x14ac:dyDescent="0.3">
      <c r="A1" s="5" t="s">
        <v>0</v>
      </c>
      <c r="B1" s="4" t="s">
        <v>5</v>
      </c>
      <c r="C1" s="1" t="s">
        <v>1</v>
      </c>
      <c r="D1" s="5" t="s">
        <v>7</v>
      </c>
    </row>
    <row r="2" spans="1:7" x14ac:dyDescent="0.3">
      <c r="A2" s="6" t="s">
        <v>2</v>
      </c>
      <c r="B2" s="2">
        <v>147</v>
      </c>
      <c r="C2" s="3">
        <v>4.4094902858796296E-2</v>
      </c>
      <c r="D2" s="3"/>
      <c r="F2" t="s">
        <v>27</v>
      </c>
      <c r="G2" t="s">
        <v>26</v>
      </c>
    </row>
    <row r="3" spans="1:7" x14ac:dyDescent="0.3">
      <c r="A3" s="6" t="s">
        <v>3</v>
      </c>
      <c r="B3" s="2">
        <v>147</v>
      </c>
      <c r="C3" s="3">
        <v>3.9133815243055557E-2</v>
      </c>
      <c r="D3" s="3"/>
      <c r="F3" t="s">
        <v>25</v>
      </c>
      <c r="G3">
        <v>181.6</v>
      </c>
    </row>
    <row r="4" spans="1:7" x14ac:dyDescent="0.3">
      <c r="A4" s="6" t="s">
        <v>4</v>
      </c>
      <c r="B4" s="2">
        <f>B2-B3</f>
        <v>0</v>
      </c>
      <c r="C4" s="3">
        <f>C2-C3</f>
        <v>4.9610876157407391E-3</v>
      </c>
      <c r="D4" s="3" t="s">
        <v>8</v>
      </c>
      <c r="F4" t="s">
        <v>28</v>
      </c>
      <c r="G4" s="12">
        <f>D44*24</f>
        <v>29.486274867498103</v>
      </c>
    </row>
    <row r="5" spans="1:7" x14ac:dyDescent="0.3">
      <c r="F5" t="s">
        <v>29</v>
      </c>
      <c r="G5" s="11">
        <f>G4*G3</f>
        <v>5354.7075159376554</v>
      </c>
    </row>
    <row r="6" spans="1:7" x14ac:dyDescent="0.3">
      <c r="A6" s="7" t="s">
        <v>9</v>
      </c>
      <c r="B6" s="2"/>
      <c r="C6" s="3">
        <f>C4/B3</f>
        <v>3.3748895345175099E-5</v>
      </c>
      <c r="D6" s="3" t="s">
        <v>6</v>
      </c>
      <c r="F6" t="s">
        <v>30</v>
      </c>
      <c r="G6" s="13">
        <f>G5*12</f>
        <v>64256.490191251869</v>
      </c>
    </row>
    <row r="9" spans="1:7" x14ac:dyDescent="0.3">
      <c r="A9" s="8" t="s">
        <v>10</v>
      </c>
      <c r="B9" s="4"/>
      <c r="C9" s="1"/>
      <c r="D9" s="5"/>
    </row>
    <row r="10" spans="1:7" x14ac:dyDescent="0.3">
      <c r="A10" s="7">
        <v>1</v>
      </c>
      <c r="B10">
        <v>2010</v>
      </c>
      <c r="C10" s="3">
        <v>3.3748895345175099E-5</v>
      </c>
      <c r="D10" s="10">
        <f>B10*C10</f>
        <v>6.7835279643801955E-2</v>
      </c>
    </row>
    <row r="11" spans="1:7" x14ac:dyDescent="0.3">
      <c r="A11" s="7">
        <v>2</v>
      </c>
      <c r="B11">
        <v>1947</v>
      </c>
      <c r="C11" s="3">
        <v>3.3748895345175099E-5</v>
      </c>
      <c r="D11" s="10">
        <f t="shared" ref="D11:D43" si="0">B11*C11</f>
        <v>6.5709099237055923E-2</v>
      </c>
    </row>
    <row r="12" spans="1:7" x14ac:dyDescent="0.3">
      <c r="A12" s="7">
        <v>3</v>
      </c>
      <c r="B12">
        <v>1935</v>
      </c>
      <c r="C12" s="3">
        <v>3.3748895345175099E-5</v>
      </c>
      <c r="D12" s="10">
        <f t="shared" si="0"/>
        <v>6.5304112492913818E-2</v>
      </c>
    </row>
    <row r="13" spans="1:7" x14ac:dyDescent="0.3">
      <c r="A13" s="7">
        <v>4</v>
      </c>
      <c r="B13">
        <v>2252</v>
      </c>
      <c r="C13" s="3">
        <v>3.3748895345175099E-5</v>
      </c>
      <c r="D13" s="10">
        <f t="shared" si="0"/>
        <v>7.600251231733432E-2</v>
      </c>
    </row>
    <row r="14" spans="1:7" x14ac:dyDescent="0.3">
      <c r="A14" s="7">
        <v>5</v>
      </c>
      <c r="B14">
        <v>1949</v>
      </c>
      <c r="C14" s="3">
        <v>3.3748895345175099E-5</v>
      </c>
      <c r="D14" s="10">
        <f t="shared" si="0"/>
        <v>6.577659702774627E-2</v>
      </c>
    </row>
    <row r="15" spans="1:7" x14ac:dyDescent="0.3">
      <c r="A15" s="7">
        <v>6</v>
      </c>
      <c r="B15">
        <v>1721</v>
      </c>
      <c r="C15" s="3">
        <v>3.3748895345175099E-5</v>
      </c>
      <c r="D15" s="10">
        <f t="shared" si="0"/>
        <v>5.8081848889046342E-2</v>
      </c>
    </row>
    <row r="16" spans="1:7" x14ac:dyDescent="0.3">
      <c r="A16" s="7">
        <v>7</v>
      </c>
      <c r="B16">
        <v>1914</v>
      </c>
      <c r="C16" s="3">
        <v>3.3748895345175099E-5</v>
      </c>
      <c r="D16" s="10">
        <f t="shared" si="0"/>
        <v>6.4595385690665141E-2</v>
      </c>
    </row>
    <row r="17" spans="1:4" x14ac:dyDescent="0.3">
      <c r="A17" s="7">
        <v>8</v>
      </c>
      <c r="B17">
        <v>1438</v>
      </c>
      <c r="C17" s="3">
        <v>3.3748895345175099E-5</v>
      </c>
      <c r="D17" s="10">
        <f t="shared" si="0"/>
        <v>4.8530911506361789E-2</v>
      </c>
    </row>
    <row r="18" spans="1:4" x14ac:dyDescent="0.3">
      <c r="A18" s="7">
        <v>9</v>
      </c>
      <c r="B18">
        <v>2426</v>
      </c>
      <c r="C18" s="3">
        <v>3.3748895345175099E-5</v>
      </c>
      <c r="D18" s="10">
        <f t="shared" si="0"/>
        <v>8.1874820107394788E-2</v>
      </c>
    </row>
    <row r="19" spans="1:4" x14ac:dyDescent="0.3">
      <c r="A19" s="7">
        <v>10</v>
      </c>
      <c r="B19">
        <v>2322</v>
      </c>
      <c r="C19" s="3">
        <v>3.3748895345175099E-5</v>
      </c>
      <c r="D19" s="10">
        <f t="shared" si="0"/>
        <v>7.8364934991496576E-2</v>
      </c>
    </row>
    <row r="20" spans="1:4" x14ac:dyDescent="0.3">
      <c r="A20" s="7">
        <v>11</v>
      </c>
      <c r="B20">
        <v>1994</v>
      </c>
      <c r="C20" s="3">
        <v>3.3748895345175099E-5</v>
      </c>
      <c r="D20" s="10">
        <f t="shared" si="0"/>
        <v>6.7295297318279143E-2</v>
      </c>
    </row>
    <row r="21" spans="1:4" x14ac:dyDescent="0.3">
      <c r="A21" s="7">
        <v>12</v>
      </c>
      <c r="B21">
        <v>1660</v>
      </c>
      <c r="C21" s="3">
        <v>3.3748895345175099E-5</v>
      </c>
      <c r="D21" s="10">
        <f t="shared" si="0"/>
        <v>5.6023166272990664E-2</v>
      </c>
    </row>
    <row r="22" spans="1:4" x14ac:dyDescent="0.3">
      <c r="A22" s="7">
        <v>13</v>
      </c>
      <c r="B22">
        <v>1239</v>
      </c>
      <c r="C22" s="3">
        <v>3.3748895345175099E-5</v>
      </c>
      <c r="D22" s="10">
        <f t="shared" si="0"/>
        <v>4.1814881332671951E-2</v>
      </c>
    </row>
    <row r="23" spans="1:4" x14ac:dyDescent="0.3">
      <c r="A23" s="7">
        <v>14</v>
      </c>
      <c r="B23">
        <v>1220</v>
      </c>
      <c r="C23" s="3">
        <v>3.3748895345175099E-5</v>
      </c>
      <c r="D23" s="10">
        <f t="shared" si="0"/>
        <v>4.117365232111362E-2</v>
      </c>
    </row>
    <row r="24" spans="1:4" x14ac:dyDescent="0.3">
      <c r="A24" s="7">
        <v>15</v>
      </c>
      <c r="B24">
        <v>1644</v>
      </c>
      <c r="C24" s="3">
        <v>3.3748895345175099E-5</v>
      </c>
      <c r="D24" s="10">
        <f t="shared" si="0"/>
        <v>5.548318394746786E-2</v>
      </c>
    </row>
    <row r="25" spans="1:4" x14ac:dyDescent="0.3">
      <c r="A25" s="7">
        <v>16</v>
      </c>
      <c r="B25">
        <v>1376</v>
      </c>
      <c r="C25" s="3">
        <v>3.3748895345175099E-5</v>
      </c>
      <c r="D25" s="10">
        <f t="shared" si="0"/>
        <v>4.6438479994960938E-2</v>
      </c>
    </row>
    <row r="26" spans="1:4" x14ac:dyDescent="0.3">
      <c r="A26" s="7">
        <v>17</v>
      </c>
      <c r="B26">
        <v>1350</v>
      </c>
      <c r="C26" s="3">
        <v>3.3748895345175099E-5</v>
      </c>
      <c r="D26" s="10">
        <f t="shared" si="0"/>
        <v>4.5561008715986381E-2</v>
      </c>
    </row>
    <row r="27" spans="1:4" x14ac:dyDescent="0.3">
      <c r="A27" s="7">
        <v>18</v>
      </c>
      <c r="B27">
        <v>1486</v>
      </c>
      <c r="C27" s="3">
        <v>3.3748895345175099E-5</v>
      </c>
      <c r="D27" s="10">
        <f t="shared" si="0"/>
        <v>5.0150858482930195E-2</v>
      </c>
    </row>
    <row r="28" spans="1:4" x14ac:dyDescent="0.3">
      <c r="A28" s="7">
        <v>19</v>
      </c>
      <c r="B28">
        <v>1783</v>
      </c>
      <c r="C28" s="3">
        <v>3.3748895345175099E-5</v>
      </c>
      <c r="D28" s="10">
        <f t="shared" si="0"/>
        <v>6.01742804004472E-2</v>
      </c>
    </row>
    <row r="29" spans="1:4" x14ac:dyDescent="0.3">
      <c r="A29" s="7">
        <v>20</v>
      </c>
      <c r="B29">
        <v>1484</v>
      </c>
      <c r="C29" s="3">
        <v>3.3748895345175099E-5</v>
      </c>
      <c r="D29" s="10">
        <f t="shared" si="0"/>
        <v>5.0083360692239849E-2</v>
      </c>
    </row>
    <row r="30" spans="1:4" x14ac:dyDescent="0.3">
      <c r="A30" s="9" t="s">
        <v>11</v>
      </c>
      <c r="B30">
        <v>523</v>
      </c>
      <c r="C30" s="3">
        <v>3.3748895345175099E-5</v>
      </c>
      <c r="D30" s="10">
        <f t="shared" si="0"/>
        <v>1.7650672265526576E-2</v>
      </c>
    </row>
    <row r="31" spans="1:4" x14ac:dyDescent="0.3">
      <c r="A31" s="9" t="s">
        <v>12</v>
      </c>
      <c r="B31">
        <v>313</v>
      </c>
      <c r="C31" s="3">
        <v>3.3748895345175099E-5</v>
      </c>
      <c r="D31" s="10">
        <f t="shared" si="0"/>
        <v>1.0563404243039805E-2</v>
      </c>
    </row>
    <row r="32" spans="1:4" x14ac:dyDescent="0.3">
      <c r="A32" s="9" t="s">
        <v>13</v>
      </c>
      <c r="B32">
        <v>41</v>
      </c>
      <c r="C32" s="3">
        <v>3.3748895345175099E-5</v>
      </c>
      <c r="D32" s="10">
        <f t="shared" si="0"/>
        <v>1.383704709152179E-3</v>
      </c>
    </row>
    <row r="33" spans="1:4" x14ac:dyDescent="0.3">
      <c r="A33" s="9" t="s">
        <v>14</v>
      </c>
      <c r="B33">
        <v>49</v>
      </c>
      <c r="C33" s="3">
        <v>3.3748895345175099E-5</v>
      </c>
      <c r="D33" s="10">
        <f t="shared" si="0"/>
        <v>1.6536958719135799E-3</v>
      </c>
    </row>
    <row r="34" spans="1:4" x14ac:dyDescent="0.3">
      <c r="A34" s="9" t="s">
        <v>15</v>
      </c>
      <c r="B34">
        <v>79</v>
      </c>
      <c r="C34" s="3">
        <v>3.3748895345175099E-5</v>
      </c>
      <c r="D34" s="10">
        <f t="shared" si="0"/>
        <v>2.6661627322688329E-3</v>
      </c>
    </row>
    <row r="35" spans="1:4" x14ac:dyDescent="0.3">
      <c r="A35" s="9" t="s">
        <v>16</v>
      </c>
      <c r="B35">
        <v>42</v>
      </c>
      <c r="C35" s="3">
        <v>3.3748895345175099E-5</v>
      </c>
      <c r="D35" s="10">
        <f t="shared" si="0"/>
        <v>1.4174536044973542E-3</v>
      </c>
    </row>
    <row r="36" spans="1:4" x14ac:dyDescent="0.3">
      <c r="A36" s="9" t="s">
        <v>17</v>
      </c>
      <c r="B36">
        <v>35</v>
      </c>
      <c r="C36" s="3">
        <v>3.3748895345175099E-5</v>
      </c>
      <c r="D36" s="10">
        <f t="shared" si="0"/>
        <v>1.1812113370811284E-3</v>
      </c>
    </row>
    <row r="37" spans="1:4" x14ac:dyDescent="0.3">
      <c r="A37" s="9" t="s">
        <v>18</v>
      </c>
      <c r="B37">
        <v>19</v>
      </c>
      <c r="C37" s="3">
        <v>3.3748895345175099E-5</v>
      </c>
      <c r="D37" s="10">
        <f t="shared" si="0"/>
        <v>6.4122901155832688E-4</v>
      </c>
    </row>
    <row r="38" spans="1:4" x14ac:dyDescent="0.3">
      <c r="A38" s="9" t="s">
        <v>19</v>
      </c>
      <c r="B38">
        <v>47</v>
      </c>
      <c r="C38" s="3">
        <v>3.3748895345175099E-5</v>
      </c>
      <c r="D38" s="10">
        <f t="shared" si="0"/>
        <v>1.5861980812232296E-3</v>
      </c>
    </row>
    <row r="39" spans="1:4" x14ac:dyDescent="0.3">
      <c r="A39" s="9" t="s">
        <v>20</v>
      </c>
      <c r="B39">
        <v>5</v>
      </c>
      <c r="C39" s="3">
        <v>3.3748895345175099E-5</v>
      </c>
      <c r="D39" s="10">
        <f t="shared" si="0"/>
        <v>1.6874447672587549E-4</v>
      </c>
    </row>
    <row r="40" spans="1:4" x14ac:dyDescent="0.3">
      <c r="A40" s="9" t="s">
        <v>21</v>
      </c>
      <c r="B40">
        <v>17</v>
      </c>
      <c r="C40" s="3">
        <v>3.3748895345175099E-5</v>
      </c>
      <c r="D40" s="10">
        <f t="shared" si="0"/>
        <v>5.7373122086797664E-4</v>
      </c>
    </row>
    <row r="41" spans="1:4" x14ac:dyDescent="0.3">
      <c r="A41" s="9" t="s">
        <v>22</v>
      </c>
      <c r="B41">
        <v>30</v>
      </c>
      <c r="C41" s="3">
        <v>3.3748895345175099E-5</v>
      </c>
      <c r="D41" s="10">
        <f t="shared" si="0"/>
        <v>1.012466860355253E-3</v>
      </c>
    </row>
    <row r="42" spans="1:4" x14ac:dyDescent="0.3">
      <c r="A42" s="9" t="s">
        <v>23</v>
      </c>
      <c r="B42">
        <v>38</v>
      </c>
      <c r="C42" s="3">
        <v>3.3748895345175099E-5</v>
      </c>
      <c r="D42" s="10">
        <f t="shared" si="0"/>
        <v>1.2824580231166538E-3</v>
      </c>
    </row>
    <row r="43" spans="1:4" x14ac:dyDescent="0.3">
      <c r="A43" s="9" t="s">
        <v>24</v>
      </c>
      <c r="B43">
        <v>16</v>
      </c>
      <c r="C43" s="3">
        <v>3.3748895345175099E-5</v>
      </c>
      <c r="D43" s="10">
        <f t="shared" si="0"/>
        <v>5.3998232552280158E-4</v>
      </c>
    </row>
    <row r="44" spans="1:4" x14ac:dyDescent="0.3">
      <c r="D44" s="10">
        <f>SUM(D10:D43)</f>
        <v>1.2285947861457542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906EC-BB53-4CB7-9D1E-F398E219122F}">
  <dimension ref="A1:L58"/>
  <sheetViews>
    <sheetView topLeftCell="A13" workbookViewId="0">
      <selection activeCell="K52" sqref="K52"/>
    </sheetView>
  </sheetViews>
  <sheetFormatPr defaultRowHeight="10.8" x14ac:dyDescent="0.25"/>
  <cols>
    <col min="1" max="1" width="3.44140625" style="18" bestFit="1" customWidth="1"/>
    <col min="2" max="2" width="3.88671875" style="18" bestFit="1" customWidth="1"/>
    <col min="3" max="3" width="5.33203125" style="18" bestFit="1" customWidth="1"/>
    <col min="4" max="4" width="3.109375" style="18" bestFit="1" customWidth="1"/>
    <col min="5" max="5" width="11.88671875" style="18" bestFit="1" customWidth="1"/>
    <col min="6" max="6" width="12.88671875" style="18" bestFit="1" customWidth="1"/>
    <col min="7" max="7" width="12.21875" style="18" bestFit="1" customWidth="1"/>
    <col min="8" max="8" width="9" style="18" bestFit="1" customWidth="1"/>
    <col min="9" max="9" width="10.33203125" style="18" bestFit="1" customWidth="1"/>
    <col min="10" max="10" width="9.44140625" style="18" bestFit="1" customWidth="1"/>
    <col min="11" max="11" width="9.6640625" style="18" bestFit="1" customWidth="1"/>
    <col min="12" max="12" width="15" style="18" bestFit="1" customWidth="1"/>
    <col min="13" max="16384" width="8.88671875" style="18"/>
  </cols>
  <sheetData>
    <row r="1" spans="1:12" x14ac:dyDescent="0.25">
      <c r="A1" s="17" t="s">
        <v>56</v>
      </c>
      <c r="B1" s="17" t="s">
        <v>57</v>
      </c>
      <c r="C1" s="17" t="s">
        <v>10</v>
      </c>
      <c r="D1" s="17" t="s">
        <v>58</v>
      </c>
      <c r="E1" s="17" t="s">
        <v>59</v>
      </c>
      <c r="F1" s="17" t="s">
        <v>60</v>
      </c>
      <c r="G1" s="17" t="s">
        <v>61</v>
      </c>
      <c r="H1" s="17" t="s">
        <v>62</v>
      </c>
      <c r="I1" s="17" t="s">
        <v>63</v>
      </c>
      <c r="J1" s="17" t="s">
        <v>64</v>
      </c>
      <c r="K1" s="17" t="s">
        <v>65</v>
      </c>
      <c r="L1" s="17" t="s">
        <v>66</v>
      </c>
    </row>
    <row r="2" spans="1:12" x14ac:dyDescent="0.25">
      <c r="A2" s="14" t="s">
        <v>31</v>
      </c>
      <c r="B2" s="14">
        <v>2024</v>
      </c>
      <c r="C2" s="14">
        <v>0</v>
      </c>
      <c r="D2" s="14">
        <v>9</v>
      </c>
      <c r="E2" s="14">
        <v>254.96100000000001</v>
      </c>
      <c r="F2" s="14">
        <v>0</v>
      </c>
      <c r="G2" s="14">
        <v>82.254999999999981</v>
      </c>
      <c r="H2" s="14">
        <v>254.96100000000001</v>
      </c>
      <c r="I2" s="14">
        <v>0</v>
      </c>
      <c r="J2" s="14">
        <v>82.254999999999981</v>
      </c>
      <c r="K2" s="15">
        <v>7.6543464722222218E-2</v>
      </c>
      <c r="L2" s="16">
        <f t="shared" ref="L2:L22" si="0">IFERROR(K2/D2,"")</f>
        <v>8.5048294135802466E-3</v>
      </c>
    </row>
    <row r="3" spans="1:12" x14ac:dyDescent="0.25">
      <c r="A3" s="14" t="s">
        <v>31</v>
      </c>
      <c r="B3" s="14">
        <v>2024</v>
      </c>
      <c r="C3" s="14">
        <v>1</v>
      </c>
      <c r="D3" s="14">
        <v>90</v>
      </c>
      <c r="E3" s="14">
        <v>3428.3110000000052</v>
      </c>
      <c r="F3" s="14">
        <v>0</v>
      </c>
      <c r="G3" s="14">
        <v>785.52699999999993</v>
      </c>
      <c r="H3" s="14">
        <v>3967.8520000000049</v>
      </c>
      <c r="I3" s="14">
        <v>0</v>
      </c>
      <c r="J3" s="14">
        <v>883.22199999999998</v>
      </c>
      <c r="K3" s="15">
        <v>1.5914154828472222</v>
      </c>
      <c r="L3" s="16">
        <f t="shared" si="0"/>
        <v>1.7682394253858025E-2</v>
      </c>
    </row>
    <row r="4" spans="1:12" x14ac:dyDescent="0.25">
      <c r="A4" s="14" t="s">
        <v>31</v>
      </c>
      <c r="B4" s="14">
        <v>2024</v>
      </c>
      <c r="C4" s="14">
        <v>2</v>
      </c>
      <c r="D4" s="14">
        <v>26</v>
      </c>
      <c r="E4" s="14">
        <v>156.78499999999997</v>
      </c>
      <c r="F4" s="14">
        <v>0</v>
      </c>
      <c r="G4" s="14">
        <v>58.194999999999993</v>
      </c>
      <c r="H4" s="14">
        <v>432.2109999999999</v>
      </c>
      <c r="I4" s="14">
        <v>0</v>
      </c>
      <c r="J4" s="14">
        <v>155.91099999999997</v>
      </c>
      <c r="K4" s="15">
        <v>0.57245486836805548</v>
      </c>
      <c r="L4" s="16">
        <f t="shared" si="0"/>
        <v>2.2017494937232904E-2</v>
      </c>
    </row>
    <row r="5" spans="1:12" x14ac:dyDescent="0.25">
      <c r="A5" s="14" t="s">
        <v>31</v>
      </c>
      <c r="B5" s="14">
        <v>2024</v>
      </c>
      <c r="C5" s="14">
        <v>3</v>
      </c>
      <c r="D5" s="14">
        <v>84</v>
      </c>
      <c r="E5" s="14">
        <v>2134.751999999999</v>
      </c>
      <c r="F5" s="14">
        <v>0</v>
      </c>
      <c r="G5" s="14">
        <v>547.99799999999993</v>
      </c>
      <c r="H5" s="14">
        <v>3038.1090000000008</v>
      </c>
      <c r="I5" s="14">
        <v>0</v>
      </c>
      <c r="J5" s="14">
        <v>700.03299999999967</v>
      </c>
      <c r="K5" s="15">
        <v>1.3965912596296297</v>
      </c>
      <c r="L5" s="16">
        <f t="shared" si="0"/>
        <v>1.6626086424162259E-2</v>
      </c>
    </row>
    <row r="6" spans="1:12" x14ac:dyDescent="0.25">
      <c r="A6" s="14" t="s">
        <v>31</v>
      </c>
      <c r="B6" s="14">
        <v>2024</v>
      </c>
      <c r="C6" s="14">
        <v>4</v>
      </c>
      <c r="D6" s="14">
        <v>84</v>
      </c>
      <c r="E6" s="14">
        <v>2361.9919999999997</v>
      </c>
      <c r="F6" s="14">
        <v>0</v>
      </c>
      <c r="G6" s="14">
        <v>589.08799999999997</v>
      </c>
      <c r="H6" s="14">
        <v>3258.9190000000026</v>
      </c>
      <c r="I6" s="14">
        <v>0</v>
      </c>
      <c r="J6" s="14">
        <v>725.77400000000011</v>
      </c>
      <c r="K6" s="15">
        <v>1.3093507575462964</v>
      </c>
      <c r="L6" s="16">
        <f t="shared" si="0"/>
        <v>1.558750901840829E-2</v>
      </c>
    </row>
    <row r="7" spans="1:12" x14ac:dyDescent="0.25">
      <c r="A7" s="14" t="s">
        <v>31</v>
      </c>
      <c r="B7" s="14">
        <v>2024</v>
      </c>
      <c r="C7" s="14">
        <v>5</v>
      </c>
      <c r="D7" s="14">
        <v>46</v>
      </c>
      <c r="E7" s="14">
        <v>1924.3919999999996</v>
      </c>
      <c r="F7" s="14">
        <v>0</v>
      </c>
      <c r="G7" s="14">
        <v>451.23099999999999</v>
      </c>
      <c r="H7" s="14">
        <v>2040.0019999999997</v>
      </c>
      <c r="I7" s="14">
        <v>0</v>
      </c>
      <c r="J7" s="14">
        <v>478.87899999999991</v>
      </c>
      <c r="K7" s="15">
        <v>0.92554965925925914</v>
      </c>
      <c r="L7" s="16">
        <f t="shared" si="0"/>
        <v>2.0120644766505633E-2</v>
      </c>
    </row>
    <row r="8" spans="1:12" x14ac:dyDescent="0.25">
      <c r="A8" s="14" t="s">
        <v>31</v>
      </c>
      <c r="B8" s="14">
        <v>2024</v>
      </c>
      <c r="C8" s="14">
        <v>6</v>
      </c>
      <c r="D8" s="14">
        <v>67</v>
      </c>
      <c r="E8" s="14">
        <v>3086.6770000000033</v>
      </c>
      <c r="F8" s="14">
        <v>0</v>
      </c>
      <c r="G8" s="14">
        <v>785.96499999999958</v>
      </c>
      <c r="H8" s="14">
        <v>3538.5380000000023</v>
      </c>
      <c r="I8" s="14">
        <v>0</v>
      </c>
      <c r="J8" s="14">
        <v>926.39199999999971</v>
      </c>
      <c r="K8" s="15">
        <v>1.4742674743750002</v>
      </c>
      <c r="L8" s="16">
        <f t="shared" si="0"/>
        <v>2.200399215485075E-2</v>
      </c>
    </row>
    <row r="9" spans="1:12" x14ac:dyDescent="0.25">
      <c r="A9" s="14" t="s">
        <v>31</v>
      </c>
      <c r="B9" s="14">
        <v>2024</v>
      </c>
      <c r="C9" s="14">
        <v>7</v>
      </c>
      <c r="D9" s="14">
        <v>59</v>
      </c>
      <c r="E9" s="14">
        <v>1721.5539999999992</v>
      </c>
      <c r="F9" s="14">
        <v>0</v>
      </c>
      <c r="G9" s="14">
        <v>384.59000000000009</v>
      </c>
      <c r="H9" s="14">
        <v>2178.2949999999992</v>
      </c>
      <c r="I9" s="14">
        <v>0</v>
      </c>
      <c r="J9" s="14">
        <v>449.65699999999998</v>
      </c>
      <c r="K9" s="15">
        <v>1.1645008554976848</v>
      </c>
      <c r="L9" s="16">
        <f t="shared" si="0"/>
        <v>1.9737302635553979E-2</v>
      </c>
    </row>
    <row r="10" spans="1:12" x14ac:dyDescent="0.25">
      <c r="A10" s="14" t="s">
        <v>31</v>
      </c>
      <c r="B10" s="14">
        <v>2024</v>
      </c>
      <c r="C10" s="14">
        <v>8</v>
      </c>
      <c r="D10" s="14">
        <v>62</v>
      </c>
      <c r="E10" s="14">
        <v>1861.838999999999</v>
      </c>
      <c r="F10" s="14">
        <v>0</v>
      </c>
      <c r="G10" s="14">
        <v>408.89299999999997</v>
      </c>
      <c r="H10" s="14">
        <v>2157.155999999999</v>
      </c>
      <c r="I10" s="14">
        <v>0</v>
      </c>
      <c r="J10" s="14">
        <v>463.77499999999998</v>
      </c>
      <c r="K10" s="15">
        <v>1.0004106733217593</v>
      </c>
      <c r="L10" s="16">
        <f t="shared" si="0"/>
        <v>1.6135656021318698E-2</v>
      </c>
    </row>
    <row r="11" spans="1:12" x14ac:dyDescent="0.25">
      <c r="A11" s="14" t="s">
        <v>31</v>
      </c>
      <c r="B11" s="14">
        <v>2024</v>
      </c>
      <c r="C11" s="14">
        <v>9</v>
      </c>
      <c r="D11" s="14">
        <v>57</v>
      </c>
      <c r="E11" s="14">
        <v>1623.1799999999996</v>
      </c>
      <c r="F11" s="14">
        <v>0</v>
      </c>
      <c r="G11" s="14">
        <v>374.99200000000002</v>
      </c>
      <c r="H11" s="14">
        <v>2186.9669999999996</v>
      </c>
      <c r="I11" s="14">
        <v>0</v>
      </c>
      <c r="J11" s="14">
        <v>463.08099999999996</v>
      </c>
      <c r="K11" s="15">
        <v>1.0452644650231482</v>
      </c>
      <c r="L11" s="16">
        <f t="shared" si="0"/>
        <v>1.8337973070581548E-2</v>
      </c>
    </row>
    <row r="12" spans="1:12" x14ac:dyDescent="0.25">
      <c r="A12" s="14" t="s">
        <v>31</v>
      </c>
      <c r="B12" s="14">
        <v>2024</v>
      </c>
      <c r="C12" s="14">
        <v>10</v>
      </c>
      <c r="D12" s="14">
        <v>90</v>
      </c>
      <c r="E12" s="14">
        <v>3272.0270000000032</v>
      </c>
      <c r="F12" s="14">
        <v>0</v>
      </c>
      <c r="G12" s="14">
        <v>854.0010000000002</v>
      </c>
      <c r="H12" s="14">
        <v>4187.7720000000018</v>
      </c>
      <c r="I12" s="14">
        <v>0</v>
      </c>
      <c r="J12" s="14">
        <v>1009.3160000000003</v>
      </c>
      <c r="K12" s="15">
        <v>1.6076280210763891</v>
      </c>
      <c r="L12" s="16">
        <f t="shared" si="0"/>
        <v>1.7862533567515434E-2</v>
      </c>
    </row>
    <row r="13" spans="1:12" x14ac:dyDescent="0.25">
      <c r="A13" s="14" t="s">
        <v>31</v>
      </c>
      <c r="B13" s="14">
        <v>2024</v>
      </c>
      <c r="C13" s="14">
        <v>11</v>
      </c>
      <c r="D13" s="14">
        <v>72</v>
      </c>
      <c r="E13" s="14">
        <v>1680.1089999999995</v>
      </c>
      <c r="F13" s="14">
        <v>0</v>
      </c>
      <c r="G13" s="14">
        <v>438.04499999999996</v>
      </c>
      <c r="H13" s="14">
        <v>2603.1820000000016</v>
      </c>
      <c r="I13" s="14">
        <v>0</v>
      </c>
      <c r="J13" s="14">
        <v>552.24800000000005</v>
      </c>
      <c r="K13" s="15">
        <v>4.68510341319444E-2</v>
      </c>
      <c r="L13" s="16">
        <f t="shared" si="0"/>
        <v>6.5070880738811671E-4</v>
      </c>
    </row>
    <row r="14" spans="1:12" x14ac:dyDescent="0.25">
      <c r="A14" s="14" t="s">
        <v>31</v>
      </c>
      <c r="B14" s="14">
        <v>2024</v>
      </c>
      <c r="C14" s="14">
        <v>12</v>
      </c>
      <c r="D14" s="14">
        <v>61</v>
      </c>
      <c r="E14" s="14">
        <v>1953.5039999999995</v>
      </c>
      <c r="F14" s="14">
        <v>0</v>
      </c>
      <c r="G14" s="14">
        <v>400.47800000000007</v>
      </c>
      <c r="H14" s="14">
        <v>2275.6679999999997</v>
      </c>
      <c r="I14" s="14">
        <v>0</v>
      </c>
      <c r="J14" s="14">
        <v>440.91899999999998</v>
      </c>
      <c r="K14" s="15">
        <v>1.1302405494444443</v>
      </c>
      <c r="L14" s="16">
        <f t="shared" si="0"/>
        <v>1.8528533597449905E-2</v>
      </c>
    </row>
    <row r="15" spans="1:12" x14ac:dyDescent="0.25">
      <c r="A15" s="14" t="s">
        <v>31</v>
      </c>
      <c r="B15" s="14">
        <v>2024</v>
      </c>
      <c r="C15" s="14">
        <v>13</v>
      </c>
      <c r="D15" s="14">
        <v>68</v>
      </c>
      <c r="E15" s="14">
        <v>2443.3999999999996</v>
      </c>
      <c r="F15" s="14">
        <v>0</v>
      </c>
      <c r="G15" s="14">
        <v>606.92000000000019</v>
      </c>
      <c r="H15" s="14">
        <v>2984.9750000000022</v>
      </c>
      <c r="I15" s="14">
        <v>0</v>
      </c>
      <c r="J15" s="14">
        <v>702.05800000000033</v>
      </c>
      <c r="K15" s="15">
        <v>1.2109837664236114</v>
      </c>
      <c r="L15" s="16">
        <f t="shared" si="0"/>
        <v>1.7808584800347225E-2</v>
      </c>
    </row>
    <row r="16" spans="1:12" x14ac:dyDescent="0.25">
      <c r="A16" s="14" t="s">
        <v>31</v>
      </c>
      <c r="B16" s="14">
        <v>2024</v>
      </c>
      <c r="C16" s="14">
        <v>14</v>
      </c>
      <c r="D16" s="14">
        <v>45</v>
      </c>
      <c r="E16" s="14">
        <v>1963.0689999999997</v>
      </c>
      <c r="F16" s="14">
        <v>0</v>
      </c>
      <c r="G16" s="14">
        <v>537.673</v>
      </c>
      <c r="H16" s="14">
        <v>2125.96</v>
      </c>
      <c r="I16" s="14">
        <v>0</v>
      </c>
      <c r="J16" s="14">
        <v>567.84300000000007</v>
      </c>
      <c r="K16" s="15">
        <v>0.97804549710648159</v>
      </c>
      <c r="L16" s="16">
        <f t="shared" si="0"/>
        <v>2.1734344380144037E-2</v>
      </c>
    </row>
    <row r="17" spans="1:12" x14ac:dyDescent="0.25">
      <c r="A17" s="14" t="s">
        <v>31</v>
      </c>
      <c r="B17" s="14">
        <v>2024</v>
      </c>
      <c r="C17" s="14">
        <v>15</v>
      </c>
      <c r="D17" s="14">
        <v>103</v>
      </c>
      <c r="E17" s="14">
        <v>3106.9710000000005</v>
      </c>
      <c r="F17" s="14">
        <v>0</v>
      </c>
      <c r="G17" s="14">
        <v>715.66099999999994</v>
      </c>
      <c r="H17" s="14">
        <v>3818.8770000000045</v>
      </c>
      <c r="I17" s="14">
        <v>0</v>
      </c>
      <c r="J17" s="14">
        <v>851.62500000000023</v>
      </c>
      <c r="K17" s="15">
        <v>1.4299602060300929</v>
      </c>
      <c r="L17" s="16">
        <f t="shared" si="0"/>
        <v>1.3883108796408668E-2</v>
      </c>
    </row>
    <row r="18" spans="1:12" x14ac:dyDescent="0.25">
      <c r="A18" s="14" t="s">
        <v>31</v>
      </c>
      <c r="B18" s="14">
        <v>2024</v>
      </c>
      <c r="C18" s="14">
        <v>16</v>
      </c>
      <c r="D18" s="14">
        <v>63</v>
      </c>
      <c r="E18" s="14">
        <v>2056.1909999999993</v>
      </c>
      <c r="F18" s="14">
        <v>0</v>
      </c>
      <c r="G18" s="14">
        <v>416.89299999999997</v>
      </c>
      <c r="H18" s="14">
        <v>2272.5509999999995</v>
      </c>
      <c r="I18" s="14">
        <v>0</v>
      </c>
      <c r="J18" s="14">
        <v>446.95</v>
      </c>
      <c r="K18" s="15">
        <v>1.0527412066666668</v>
      </c>
      <c r="L18" s="16">
        <f t="shared" si="0"/>
        <v>1.6710177883597886E-2</v>
      </c>
    </row>
    <row r="19" spans="1:12" x14ac:dyDescent="0.25">
      <c r="A19" s="14" t="s">
        <v>31</v>
      </c>
      <c r="B19" s="14">
        <v>2024</v>
      </c>
      <c r="C19" s="14">
        <v>17</v>
      </c>
      <c r="D19" s="14">
        <v>26</v>
      </c>
      <c r="E19" s="14">
        <v>156.78499999999997</v>
      </c>
      <c r="F19" s="14">
        <v>0</v>
      </c>
      <c r="G19" s="14">
        <v>58.194999999999993</v>
      </c>
      <c r="H19" s="14">
        <v>432.2109999999999</v>
      </c>
      <c r="I19" s="14">
        <v>0</v>
      </c>
      <c r="J19" s="14">
        <v>155.91099999999997</v>
      </c>
      <c r="K19" s="15">
        <v>0.57245486836805548</v>
      </c>
      <c r="L19" s="16">
        <f t="shared" si="0"/>
        <v>2.2017494937232904E-2</v>
      </c>
    </row>
    <row r="20" spans="1:12" x14ac:dyDescent="0.25">
      <c r="A20" s="14" t="s">
        <v>31</v>
      </c>
      <c r="B20" s="14">
        <v>2024</v>
      </c>
      <c r="C20" s="14">
        <v>18</v>
      </c>
      <c r="D20" s="14">
        <v>83</v>
      </c>
      <c r="E20" s="14">
        <v>2682.0079999999989</v>
      </c>
      <c r="F20" s="14">
        <v>0</v>
      </c>
      <c r="G20" s="14">
        <v>624.58100000000002</v>
      </c>
      <c r="H20" s="14">
        <v>3382.8560000000016</v>
      </c>
      <c r="I20" s="14">
        <v>0</v>
      </c>
      <c r="J20" s="14">
        <v>756.32799999999986</v>
      </c>
      <c r="K20" s="15">
        <v>1.4987205360185183</v>
      </c>
      <c r="L20" s="16">
        <f t="shared" si="0"/>
        <v>1.8056873927933956E-2</v>
      </c>
    </row>
    <row r="21" spans="1:12" x14ac:dyDescent="0.25">
      <c r="A21" s="14" t="s">
        <v>31</v>
      </c>
      <c r="B21" s="14">
        <v>2024</v>
      </c>
      <c r="C21" s="14">
        <v>19</v>
      </c>
      <c r="D21" s="14">
        <v>79</v>
      </c>
      <c r="E21" s="14">
        <v>2380.0540000000001</v>
      </c>
      <c r="F21" s="14">
        <v>0</v>
      </c>
      <c r="G21" s="14">
        <v>610.71399999999994</v>
      </c>
      <c r="H21" s="14">
        <v>3027.5500000000029</v>
      </c>
      <c r="I21" s="14">
        <v>0</v>
      </c>
      <c r="J21" s="14">
        <v>713.27299999999968</v>
      </c>
      <c r="K21" s="15">
        <v>1.258754255787037</v>
      </c>
      <c r="L21" s="16">
        <f t="shared" si="0"/>
        <v>1.5933598174519455E-2</v>
      </c>
    </row>
    <row r="22" spans="1:12" x14ac:dyDescent="0.25">
      <c r="A22" s="14" t="s">
        <v>50</v>
      </c>
      <c r="B22" s="14">
        <v>2024</v>
      </c>
      <c r="C22" s="14">
        <v>20</v>
      </c>
      <c r="D22" s="14">
        <v>73</v>
      </c>
      <c r="E22" s="14">
        <v>2169.0029999999988</v>
      </c>
      <c r="F22" s="14">
        <v>0</v>
      </c>
      <c r="G22" s="14">
        <v>569.22400000000005</v>
      </c>
      <c r="H22" s="14">
        <v>2430.5469999999987</v>
      </c>
      <c r="I22" s="14">
        <v>0</v>
      </c>
      <c r="J22" s="14">
        <v>624.61000000000013</v>
      </c>
      <c r="K22" s="15">
        <v>0.9998010116550925</v>
      </c>
      <c r="L22" s="16">
        <f t="shared" si="0"/>
        <v>1.3695904269247843E-2</v>
      </c>
    </row>
    <row r="23" spans="1:12" x14ac:dyDescent="0.25">
      <c r="A23" s="14" t="s">
        <v>31</v>
      </c>
      <c r="B23" s="14">
        <v>2024</v>
      </c>
      <c r="C23" s="14" t="s">
        <v>32</v>
      </c>
      <c r="D23" s="14">
        <v>12</v>
      </c>
      <c r="E23" s="14">
        <v>186.29900000000001</v>
      </c>
      <c r="F23" s="14">
        <v>0</v>
      </c>
      <c r="G23" s="14">
        <v>41.134999999999998</v>
      </c>
      <c r="H23" s="14">
        <v>213.14600000000002</v>
      </c>
      <c r="I23" s="14">
        <v>0</v>
      </c>
      <c r="J23" s="14">
        <v>74.585999999999999</v>
      </c>
      <c r="K23" s="15">
        <v>0.17878743340277778</v>
      </c>
      <c r="L23" s="16">
        <f>IFERROR(K23/D23,"")</f>
        <v>1.4898952783564815E-2</v>
      </c>
    </row>
    <row r="24" spans="1:12" x14ac:dyDescent="0.25">
      <c r="A24" s="14" t="s">
        <v>31</v>
      </c>
      <c r="B24" s="14">
        <v>2024</v>
      </c>
      <c r="C24" s="14" t="s">
        <v>33</v>
      </c>
      <c r="D24" s="14">
        <v>9</v>
      </c>
      <c r="E24" s="14">
        <v>141.73200000000003</v>
      </c>
      <c r="F24" s="14">
        <v>0</v>
      </c>
      <c r="G24" s="14">
        <v>45.463999999999999</v>
      </c>
      <c r="H24" s="14">
        <v>195.42599999999999</v>
      </c>
      <c r="I24" s="14">
        <v>0</v>
      </c>
      <c r="J24" s="14">
        <v>74.41</v>
      </c>
      <c r="K24" s="15">
        <v>0.12047240233796297</v>
      </c>
      <c r="L24" s="16">
        <f>IFERROR(K24/D24,"")</f>
        <v>1.3385822481995886E-2</v>
      </c>
    </row>
    <row r="25" spans="1:12" x14ac:dyDescent="0.25">
      <c r="A25" s="14" t="s">
        <v>31</v>
      </c>
      <c r="B25" s="14">
        <v>2024</v>
      </c>
      <c r="C25" s="14" t="s">
        <v>34</v>
      </c>
      <c r="D25" s="14">
        <v>8</v>
      </c>
      <c r="E25" s="14">
        <v>95.192000000000021</v>
      </c>
      <c r="F25" s="14">
        <v>0</v>
      </c>
      <c r="G25" s="14">
        <v>27.385999999999999</v>
      </c>
      <c r="H25" s="14">
        <v>124.06600000000002</v>
      </c>
      <c r="I25" s="14">
        <v>0</v>
      </c>
      <c r="J25" s="14">
        <v>55.244</v>
      </c>
      <c r="K25" s="15">
        <v>4.1658650798611113E-2</v>
      </c>
      <c r="L25" s="16">
        <f>IFERROR(K25/D25,"")</f>
        <v>5.2073313498263891E-3</v>
      </c>
    </row>
    <row r="26" spans="1:12" x14ac:dyDescent="0.25">
      <c r="A26" s="14" t="s">
        <v>31</v>
      </c>
      <c r="B26" s="14">
        <v>2024</v>
      </c>
      <c r="C26" s="14" t="s">
        <v>35</v>
      </c>
      <c r="D26" s="14">
        <v>5</v>
      </c>
      <c r="E26" s="14">
        <v>33.103999999999999</v>
      </c>
      <c r="F26" s="14">
        <v>0</v>
      </c>
      <c r="G26" s="14">
        <v>9.6649999999999991</v>
      </c>
      <c r="H26" s="14">
        <v>33.103999999999999</v>
      </c>
      <c r="I26" s="14">
        <v>0</v>
      </c>
      <c r="J26" s="14">
        <v>9.6649999999999991</v>
      </c>
      <c r="K26" s="15">
        <v>1.7059130810185185E-2</v>
      </c>
      <c r="L26" s="16">
        <f>IFERROR(K26/D26,"")</f>
        <v>3.4118261620370372E-3</v>
      </c>
    </row>
    <row r="27" spans="1:12" x14ac:dyDescent="0.25">
      <c r="A27" s="14" t="s">
        <v>31</v>
      </c>
      <c r="B27" s="14">
        <v>2024</v>
      </c>
      <c r="C27" s="14" t="s">
        <v>36</v>
      </c>
      <c r="D27" s="14">
        <v>4</v>
      </c>
      <c r="E27" s="14">
        <v>76.093000000000004</v>
      </c>
      <c r="F27" s="14">
        <v>0</v>
      </c>
      <c r="G27" s="14">
        <v>22.684000000000001</v>
      </c>
      <c r="H27" s="14">
        <v>76.093000000000004</v>
      </c>
      <c r="I27" s="14">
        <v>0</v>
      </c>
      <c r="J27" s="14">
        <v>42.683999999999997</v>
      </c>
      <c r="K27" s="15">
        <v>5.8725797476851797E-2</v>
      </c>
      <c r="L27" s="16">
        <f>IFERROR(K27/D27,"")</f>
        <v>1.4681449369212949E-2</v>
      </c>
    </row>
    <row r="28" spans="1:12" x14ac:dyDescent="0.25">
      <c r="A28" s="14" t="s">
        <v>31</v>
      </c>
      <c r="B28" s="14">
        <v>2024</v>
      </c>
      <c r="C28" s="14" t="s">
        <v>37</v>
      </c>
      <c r="D28" s="14">
        <v>7</v>
      </c>
      <c r="E28" s="14">
        <v>209.91299999999998</v>
      </c>
      <c r="F28" s="14">
        <v>0</v>
      </c>
      <c r="G28" s="14">
        <v>192.56200000000001</v>
      </c>
      <c r="H28" s="14">
        <v>209.91299999999998</v>
      </c>
      <c r="I28" s="14">
        <v>0</v>
      </c>
      <c r="J28" s="14">
        <v>222.56200000000001</v>
      </c>
      <c r="K28" s="15">
        <v>2.3134780243055555E-2</v>
      </c>
      <c r="L28" s="16">
        <f>IFERROR(K28/D28,"")</f>
        <v>3.3049686061507938E-3</v>
      </c>
    </row>
    <row r="29" spans="1:12" x14ac:dyDescent="0.25">
      <c r="A29" s="14" t="s">
        <v>31</v>
      </c>
      <c r="B29" s="14">
        <v>2024</v>
      </c>
      <c r="C29" s="14" t="s">
        <v>38</v>
      </c>
      <c r="D29" s="14">
        <v>7</v>
      </c>
      <c r="E29" s="14">
        <v>126.94000000000003</v>
      </c>
      <c r="F29" s="14">
        <v>0</v>
      </c>
      <c r="G29" s="14">
        <v>40.907000000000004</v>
      </c>
      <c r="H29" s="14">
        <v>126.94000000000003</v>
      </c>
      <c r="I29" s="14">
        <v>0</v>
      </c>
      <c r="J29" s="14">
        <v>60.906999999999996</v>
      </c>
      <c r="K29" s="15">
        <v>4.9040138946759265E-2</v>
      </c>
      <c r="L29" s="16">
        <f>IFERROR(K29/D29,"")</f>
        <v>7.0057341352513236E-3</v>
      </c>
    </row>
    <row r="30" spans="1:12" x14ac:dyDescent="0.25">
      <c r="A30" s="14" t="s">
        <v>31</v>
      </c>
      <c r="B30" s="14">
        <v>2024</v>
      </c>
      <c r="C30" s="14" t="s">
        <v>39</v>
      </c>
      <c r="D30" s="14">
        <v>6</v>
      </c>
      <c r="E30" s="14">
        <v>36.932000000000002</v>
      </c>
      <c r="F30" s="14">
        <v>0</v>
      </c>
      <c r="G30" s="14">
        <v>7.5720000000000001</v>
      </c>
      <c r="H30" s="14">
        <v>36.932000000000002</v>
      </c>
      <c r="I30" s="14">
        <v>0</v>
      </c>
      <c r="J30" s="14">
        <v>17.571999999999999</v>
      </c>
      <c r="K30" s="15">
        <v>2.2252089120370369E-2</v>
      </c>
      <c r="L30" s="16">
        <f>IFERROR(K30/D30,"")</f>
        <v>3.7086815200617282E-3</v>
      </c>
    </row>
    <row r="31" spans="1:12" x14ac:dyDescent="0.25">
      <c r="A31" s="14" t="s">
        <v>31</v>
      </c>
      <c r="B31" s="14">
        <v>2024</v>
      </c>
      <c r="C31" s="14" t="s">
        <v>40</v>
      </c>
      <c r="D31" s="14">
        <v>5</v>
      </c>
      <c r="E31" s="14">
        <v>84.137999999999991</v>
      </c>
      <c r="F31" s="14">
        <v>0</v>
      </c>
      <c r="G31" s="14">
        <v>21.337000000000003</v>
      </c>
      <c r="H31" s="14">
        <v>84.137999999999991</v>
      </c>
      <c r="I31" s="14">
        <v>0</v>
      </c>
      <c r="J31" s="14">
        <v>41.337000000000003</v>
      </c>
      <c r="K31" s="15">
        <v>1.9183784467592592E-2</v>
      </c>
      <c r="L31" s="16">
        <f>IFERROR(K31/D31,"")</f>
        <v>3.8367568935185185E-3</v>
      </c>
    </row>
    <row r="32" spans="1:12" x14ac:dyDescent="0.25">
      <c r="A32" s="14" t="s">
        <v>31</v>
      </c>
      <c r="B32" s="14">
        <v>2024</v>
      </c>
      <c r="C32" s="14" t="s">
        <v>41</v>
      </c>
      <c r="D32" s="14">
        <v>5</v>
      </c>
      <c r="E32" s="14">
        <v>51.306000000000004</v>
      </c>
      <c r="F32" s="14">
        <v>0</v>
      </c>
      <c r="G32" s="14">
        <v>16.728999999999999</v>
      </c>
      <c r="H32" s="14">
        <v>51.306000000000004</v>
      </c>
      <c r="I32" s="14">
        <v>0</v>
      </c>
      <c r="J32" s="14">
        <v>26.728999999999999</v>
      </c>
      <c r="K32" s="15">
        <v>2.4655100173611107E-2</v>
      </c>
      <c r="L32" s="16">
        <f>IFERROR(K32/D32,"")</f>
        <v>4.9310200347222211E-3</v>
      </c>
    </row>
    <row r="33" spans="1:12" x14ac:dyDescent="0.25">
      <c r="A33" s="14" t="s">
        <v>31</v>
      </c>
      <c r="B33" s="14">
        <v>2024</v>
      </c>
      <c r="C33" s="14" t="s">
        <v>42</v>
      </c>
      <c r="D33" s="14">
        <v>4</v>
      </c>
      <c r="E33" s="14">
        <v>14.313000000000001</v>
      </c>
      <c r="F33" s="14">
        <v>0</v>
      </c>
      <c r="G33" s="14">
        <v>2.347</v>
      </c>
      <c r="H33" s="14">
        <v>14.313000000000001</v>
      </c>
      <c r="I33" s="14">
        <v>0</v>
      </c>
      <c r="J33" s="14">
        <v>2.347</v>
      </c>
      <c r="K33" s="15">
        <v>5.1843674652777786E-3</v>
      </c>
      <c r="L33" s="16">
        <f>IFERROR(K33/D33,"")</f>
        <v>1.2960918663194446E-3</v>
      </c>
    </row>
    <row r="34" spans="1:12" x14ac:dyDescent="0.25">
      <c r="A34" s="14" t="s">
        <v>31</v>
      </c>
      <c r="B34" s="14">
        <v>2024</v>
      </c>
      <c r="C34" s="14" t="s">
        <v>43</v>
      </c>
      <c r="D34" s="14">
        <v>4</v>
      </c>
      <c r="E34" s="14">
        <v>25.320999999999998</v>
      </c>
      <c r="F34" s="14">
        <v>0</v>
      </c>
      <c r="G34" s="14">
        <v>5.5880000000000001</v>
      </c>
      <c r="H34" s="14">
        <v>25.320999999999998</v>
      </c>
      <c r="I34" s="14">
        <v>0</v>
      </c>
      <c r="J34" s="14">
        <v>5.5880000000000001</v>
      </c>
      <c r="K34" s="15">
        <v>1.2383653703703704E-2</v>
      </c>
      <c r="L34" s="16">
        <f>IFERROR(K34/D34,"")</f>
        <v>3.0959134259259261E-3</v>
      </c>
    </row>
    <row r="35" spans="1:12" x14ac:dyDescent="0.25">
      <c r="A35" s="14" t="s">
        <v>31</v>
      </c>
      <c r="B35" s="14">
        <v>2024</v>
      </c>
      <c r="C35" s="14" t="s">
        <v>44</v>
      </c>
      <c r="D35" s="14">
        <v>9</v>
      </c>
      <c r="E35" s="14">
        <v>51.111999999999995</v>
      </c>
      <c r="F35" s="14">
        <v>0</v>
      </c>
      <c r="G35" s="14">
        <v>16.961000000000002</v>
      </c>
      <c r="H35" s="14">
        <v>51.111999999999995</v>
      </c>
      <c r="I35" s="14">
        <v>0</v>
      </c>
      <c r="J35" s="14">
        <v>26.960999999999999</v>
      </c>
      <c r="K35" s="15">
        <v>1.6144227789351852E-2</v>
      </c>
      <c r="L35" s="16">
        <f>IFERROR(K35/D35,"")</f>
        <v>1.7938030877057613E-3</v>
      </c>
    </row>
    <row r="36" spans="1:12" x14ac:dyDescent="0.25">
      <c r="A36" s="14" t="s">
        <v>31</v>
      </c>
      <c r="B36" s="14">
        <v>2024</v>
      </c>
      <c r="C36" s="14" t="s">
        <v>38</v>
      </c>
      <c r="D36" s="14">
        <v>6</v>
      </c>
      <c r="E36" s="14">
        <v>85.913000000000011</v>
      </c>
      <c r="F36" s="14">
        <v>0</v>
      </c>
      <c r="G36" s="14">
        <v>21.957000000000001</v>
      </c>
      <c r="H36" s="14">
        <v>85.913000000000011</v>
      </c>
      <c r="I36" s="14">
        <v>0</v>
      </c>
      <c r="J36" s="14">
        <v>31.957000000000001</v>
      </c>
      <c r="K36" s="15">
        <v>4.0108635185185183E-2</v>
      </c>
      <c r="L36" s="16">
        <f>IFERROR(K36/D36,"")</f>
        <v>6.6847725308641975E-3</v>
      </c>
    </row>
    <row r="37" spans="1:12" x14ac:dyDescent="0.25">
      <c r="A37" s="14" t="s">
        <v>31</v>
      </c>
      <c r="B37" s="14">
        <v>2024</v>
      </c>
      <c r="C37" s="14" t="s">
        <v>45</v>
      </c>
      <c r="D37" s="14">
        <v>8</v>
      </c>
      <c r="E37" s="14">
        <v>83.54</v>
      </c>
      <c r="F37" s="14">
        <v>0</v>
      </c>
      <c r="G37" s="14">
        <v>35.995999999999995</v>
      </c>
      <c r="H37" s="14">
        <v>83.54</v>
      </c>
      <c r="I37" s="14">
        <v>0</v>
      </c>
      <c r="J37" s="14">
        <v>45.996000000000002</v>
      </c>
      <c r="K37" s="15">
        <v>2.7322838877314817E-2</v>
      </c>
      <c r="L37" s="16">
        <f>IFERROR(K37/D37,"")</f>
        <v>3.4153548596643521E-3</v>
      </c>
    </row>
    <row r="38" spans="1:12" x14ac:dyDescent="0.25">
      <c r="A38" s="14" t="s">
        <v>31</v>
      </c>
      <c r="B38" s="14">
        <v>2024</v>
      </c>
      <c r="C38" s="14" t="s">
        <v>46</v>
      </c>
      <c r="D38" s="14">
        <v>4</v>
      </c>
      <c r="E38" s="14">
        <v>42.436</v>
      </c>
      <c r="F38" s="14">
        <v>0</v>
      </c>
      <c r="G38" s="14">
        <v>16.155000000000001</v>
      </c>
      <c r="H38" s="14">
        <v>169.744</v>
      </c>
      <c r="I38" s="14">
        <v>0</v>
      </c>
      <c r="J38" s="14">
        <v>84.62</v>
      </c>
      <c r="K38" s="15">
        <v>1.8449276296296297E-2</v>
      </c>
      <c r="L38" s="16">
        <f>IFERROR(K38/D38,"")</f>
        <v>4.6123190740740743E-3</v>
      </c>
    </row>
    <row r="39" spans="1:12" x14ac:dyDescent="0.25">
      <c r="A39" s="14" t="s">
        <v>31</v>
      </c>
      <c r="B39" s="14">
        <v>2024</v>
      </c>
      <c r="C39" s="14" t="s">
        <v>47</v>
      </c>
      <c r="D39" s="14">
        <v>7</v>
      </c>
      <c r="E39" s="14">
        <v>97.905999999999992</v>
      </c>
      <c r="F39" s="14">
        <v>0</v>
      </c>
      <c r="G39" s="14">
        <v>24.052</v>
      </c>
      <c r="H39" s="14">
        <v>97.905999999999992</v>
      </c>
      <c r="I39" s="14">
        <v>0</v>
      </c>
      <c r="J39" s="14">
        <v>34.052</v>
      </c>
      <c r="K39" s="15">
        <v>3.1582497754629631E-2</v>
      </c>
      <c r="L39" s="16">
        <f>IFERROR(K39/D39,"")</f>
        <v>4.5117853935185189E-3</v>
      </c>
    </row>
    <row r="40" spans="1:12" x14ac:dyDescent="0.25">
      <c r="A40" s="14" t="s">
        <v>31</v>
      </c>
      <c r="B40" s="14">
        <v>2024</v>
      </c>
      <c r="C40" s="14" t="s">
        <v>48</v>
      </c>
      <c r="D40" s="14">
        <v>8</v>
      </c>
      <c r="E40" s="14">
        <v>153.203</v>
      </c>
      <c r="F40" s="14">
        <v>0</v>
      </c>
      <c r="G40" s="14">
        <v>122.72699999999999</v>
      </c>
      <c r="H40" s="14">
        <v>153.203</v>
      </c>
      <c r="I40" s="14">
        <v>0</v>
      </c>
      <c r="J40" s="14">
        <v>152.727</v>
      </c>
      <c r="K40" s="15">
        <v>1.6415443298611113E-2</v>
      </c>
      <c r="L40" s="16">
        <f>IFERROR(K40/D40,"")</f>
        <v>2.0519304123263892E-3</v>
      </c>
    </row>
    <row r="41" spans="1:12" x14ac:dyDescent="0.25">
      <c r="A41" s="14" t="s">
        <v>31</v>
      </c>
      <c r="B41" s="14">
        <v>2024</v>
      </c>
      <c r="C41" s="14" t="s">
        <v>49</v>
      </c>
      <c r="D41" s="14">
        <v>4</v>
      </c>
      <c r="E41" s="14">
        <v>73.173000000000002</v>
      </c>
      <c r="F41" s="14">
        <v>0</v>
      </c>
      <c r="G41" s="14">
        <v>40.768000000000001</v>
      </c>
      <c r="H41" s="14">
        <v>73.173000000000002</v>
      </c>
      <c r="I41" s="14">
        <v>0</v>
      </c>
      <c r="J41" s="14">
        <v>60.768000000000001</v>
      </c>
      <c r="K41" s="15">
        <v>2.0272371666666671E-2</v>
      </c>
      <c r="L41" s="16">
        <f>IFERROR(K41/D41,"")</f>
        <v>5.0680929166666677E-3</v>
      </c>
    </row>
    <row r="42" spans="1:12" x14ac:dyDescent="0.25">
      <c r="A42" s="14" t="s">
        <v>31</v>
      </c>
      <c r="B42" s="14">
        <v>2024</v>
      </c>
      <c r="C42" s="14" t="s">
        <v>51</v>
      </c>
      <c r="D42" s="14">
        <v>10</v>
      </c>
      <c r="E42" s="14">
        <v>60.856000000000002</v>
      </c>
      <c r="F42" s="14">
        <v>0</v>
      </c>
      <c r="G42" s="14">
        <v>17.346000000000004</v>
      </c>
      <c r="H42" s="14">
        <v>60.856000000000002</v>
      </c>
      <c r="I42" s="14">
        <v>0</v>
      </c>
      <c r="J42" s="14">
        <v>17.346000000000004</v>
      </c>
      <c r="K42" s="15">
        <v>5.1448136805555558E-2</v>
      </c>
      <c r="L42" s="16">
        <f>IFERROR(K42/D42,"")</f>
        <v>5.1448136805555562E-3</v>
      </c>
    </row>
    <row r="43" spans="1:12" x14ac:dyDescent="0.25">
      <c r="A43" s="14" t="s">
        <v>31</v>
      </c>
      <c r="B43" s="14">
        <v>2024</v>
      </c>
      <c r="C43" s="14" t="s">
        <v>52</v>
      </c>
      <c r="D43" s="14">
        <v>12</v>
      </c>
      <c r="E43" s="14">
        <v>152.35399999999998</v>
      </c>
      <c r="F43" s="14">
        <v>0</v>
      </c>
      <c r="G43" s="14">
        <v>41.641999999999996</v>
      </c>
      <c r="H43" s="14">
        <v>152.35399999999998</v>
      </c>
      <c r="I43" s="14">
        <v>0</v>
      </c>
      <c r="J43" s="14">
        <v>41.641999999999996</v>
      </c>
      <c r="K43" s="15">
        <v>4.9895518576388902E-2</v>
      </c>
      <c r="L43" s="16">
        <f>IFERROR(K43/D43,"")</f>
        <v>4.1579598813657418E-3</v>
      </c>
    </row>
    <row r="44" spans="1:12" x14ac:dyDescent="0.25">
      <c r="A44" s="14" t="s">
        <v>31</v>
      </c>
      <c r="B44" s="14">
        <v>2024</v>
      </c>
      <c r="C44" s="14" t="s">
        <v>53</v>
      </c>
      <c r="D44" s="14">
        <v>3</v>
      </c>
      <c r="E44" s="14">
        <v>82.490000000000009</v>
      </c>
      <c r="F44" s="14">
        <v>0</v>
      </c>
      <c r="G44" s="14">
        <v>46.796999999999997</v>
      </c>
      <c r="H44" s="14">
        <v>138.13300000000001</v>
      </c>
      <c r="I44" s="14">
        <v>0</v>
      </c>
      <c r="J44" s="14">
        <v>77.174999999999997</v>
      </c>
      <c r="K44" s="15">
        <v>1.3903765081018517E-2</v>
      </c>
      <c r="L44" s="16">
        <f>IFERROR(K44/D44,"")</f>
        <v>4.6345883603395059E-3</v>
      </c>
    </row>
    <row r="45" spans="1:12" x14ac:dyDescent="0.25">
      <c r="A45" s="14" t="s">
        <v>31</v>
      </c>
      <c r="B45" s="14">
        <v>2024</v>
      </c>
      <c r="C45" s="14" t="s">
        <v>54</v>
      </c>
      <c r="D45" s="14">
        <v>11</v>
      </c>
      <c r="E45" s="14">
        <v>134.685</v>
      </c>
      <c r="F45" s="14">
        <v>0</v>
      </c>
      <c r="G45" s="14">
        <v>32.822000000000003</v>
      </c>
      <c r="H45" s="14">
        <v>134.685</v>
      </c>
      <c r="I45" s="14">
        <v>0</v>
      </c>
      <c r="J45" s="14">
        <v>32.822000000000003</v>
      </c>
      <c r="K45" s="15">
        <v>0.10474470093749999</v>
      </c>
      <c r="L45" s="16">
        <f>IFERROR(K45/D45,"")</f>
        <v>9.5222455397727269E-3</v>
      </c>
    </row>
    <row r="46" spans="1:12" x14ac:dyDescent="0.25">
      <c r="A46" s="14" t="s">
        <v>31</v>
      </c>
      <c r="B46" s="14">
        <v>2024</v>
      </c>
      <c r="C46" s="14" t="s">
        <v>55</v>
      </c>
      <c r="D46" s="14">
        <v>3</v>
      </c>
      <c r="E46" s="14">
        <v>56.171999999999997</v>
      </c>
      <c r="F46" s="14">
        <v>0</v>
      </c>
      <c r="G46" s="14">
        <v>26.408000000000001</v>
      </c>
      <c r="H46" s="14">
        <v>56.171999999999997</v>
      </c>
      <c r="I46" s="14">
        <v>0</v>
      </c>
      <c r="J46" s="14">
        <v>26.408000000000001</v>
      </c>
      <c r="K46" s="15">
        <v>1.3892407002314814E-2</v>
      </c>
      <c r="L46" s="16">
        <f>IFERROR(K46/D46,"")</f>
        <v>4.630802334104938E-3</v>
      </c>
    </row>
    <row r="48" spans="1:12" x14ac:dyDescent="0.25">
      <c r="K48" s="19">
        <f>SUM(K2:K46)</f>
        <v>23.319247061516197</v>
      </c>
      <c r="L48" s="19">
        <f>K48-K49</f>
        <v>22.090652275370442</v>
      </c>
    </row>
    <row r="49" spans="11:12" x14ac:dyDescent="0.25">
      <c r="K49" s="19">
        <f>Sheet1!D44</f>
        <v>1.2285947861457542</v>
      </c>
    </row>
    <row r="50" spans="11:12" x14ac:dyDescent="0.25">
      <c r="K50" s="20">
        <f>K49/K48</f>
        <v>5.2685868583351766E-2</v>
      </c>
    </row>
    <row r="53" spans="11:12" x14ac:dyDescent="0.25">
      <c r="K53" s="21">
        <f>(K48*12)*24</f>
        <v>6715.9431537166656</v>
      </c>
      <c r="L53" s="21">
        <f>(L48*12)*24</f>
        <v>6362.1078553066873</v>
      </c>
    </row>
    <row r="56" spans="11:12" x14ac:dyDescent="0.25">
      <c r="K56" s="18">
        <v>181.6</v>
      </c>
      <c r="L56" s="18">
        <v>181.6</v>
      </c>
    </row>
    <row r="57" spans="11:12" x14ac:dyDescent="0.25">
      <c r="K57" s="22">
        <f>K53*K56</f>
        <v>1219615.2767149464</v>
      </c>
      <c r="L57" s="22">
        <f>L56*L53</f>
        <v>1155358.7865236944</v>
      </c>
    </row>
    <row r="58" spans="11:12" x14ac:dyDescent="0.25">
      <c r="L58" s="22">
        <f>K57-L57</f>
        <v>64256.490191251971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Suprimentos 01</dc:creator>
  <cp:lastModifiedBy>Suprimentos 01</cp:lastModifiedBy>
  <dcterms:created xsi:type="dcterms:W3CDTF">2024-09-27T18:04:36Z</dcterms:created>
  <dcterms:modified xsi:type="dcterms:W3CDTF">2024-09-30T09:58:17Z</dcterms:modified>
</cp:coreProperties>
</file>